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C:\Users\Alfredo Castorena\Desktop\"/>
    </mc:Choice>
  </mc:AlternateContent>
  <xr:revisionPtr revIDLastSave="0" documentId="8_{6596DD21-5BB6-4854-AD48-70AA1613AB20}" xr6:coauthVersionLast="45" xr6:coauthVersionMax="45" xr10:uidLastSave="{00000000-0000-0000-0000-000000000000}"/>
  <bookViews>
    <workbookView xWindow="-120" yWindow="-120" windowWidth="25440" windowHeight="15390" xr2:uid="{00000000-000D-0000-FFFF-FFFF00000000}"/>
  </bookViews>
  <sheets>
    <sheet name="4000.1 Streamline Worksheet" sheetId="1" r:id="rId1"/>
  </sheets>
  <definedNames>
    <definedName name="_xlnm.Print_Area" localSheetId="0">'4000.1 Streamline Worksheet'!$B$1:$E$80</definedName>
    <definedName name="Z_2D8072B3_6344_448C_82BD_D4E1CD7B4866_.wvu.PrintArea" localSheetId="0" hidden="1">'4000.1 Streamline Worksheet'!$B$1:$E$80</definedName>
  </definedNames>
  <calcPr calcId="191029"/>
  <customWorkbookViews>
    <customWorkbookView name="Jessica Evans - Personal View" guid="{2D8072B3-6344-448C-82BD-D4E1CD7B4866}" mergeInterval="0" personalView="1" maximized="1" xWindow="18" yWindow="40" windowWidth="1654" windowHeight="776" activeSheetId="1"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57" i="1" l="1"/>
  <c r="D60" i="1"/>
  <c r="D61" i="1" l="1"/>
  <c r="D16" i="1"/>
  <c r="D25" i="1" l="1"/>
  <c r="D48" i="1" l="1"/>
  <c r="D51" i="1" l="1"/>
  <c r="D45" i="1"/>
  <c r="D22" i="1" l="1"/>
  <c r="D24" i="1" s="1"/>
  <c r="D26" i="1" s="1"/>
  <c r="D28" i="1" s="1"/>
  <c r="D29" i="1" l="1"/>
  <c r="D30" i="1" s="1"/>
  <c r="D41" i="1" s="1"/>
</calcChain>
</file>

<file path=xl/sharedStrings.xml><?xml version="1.0" encoding="utf-8"?>
<sst xmlns="http://schemas.openxmlformats.org/spreadsheetml/2006/main" count="68" uniqueCount="65">
  <si>
    <t>Disbursement Date:</t>
  </si>
  <si>
    <t>Case Assignment Date:</t>
  </si>
  <si>
    <t>Previous Case Endorsement Date:</t>
  </si>
  <si>
    <t>Calculated Outstanding Principal Balance:</t>
  </si>
  <si>
    <t>Base Mortgage Amount:</t>
  </si>
  <si>
    <t>New Base Mortgage Amount:</t>
  </si>
  <si>
    <t>New UFMIP:</t>
  </si>
  <si>
    <r>
      <t xml:space="preserve">Outstanding Principal Balance </t>
    </r>
    <r>
      <rPr>
        <b/>
        <sz val="11"/>
        <color theme="1"/>
        <rFont val="Calibri"/>
        <family val="2"/>
        <scheme val="minor"/>
      </rPr>
      <t>without</t>
    </r>
    <r>
      <rPr>
        <sz val="11"/>
        <color theme="1"/>
        <rFont val="Calibri"/>
        <family val="2"/>
        <scheme val="minor"/>
      </rPr>
      <t xml:space="preserve"> Interest Charge:</t>
    </r>
  </si>
  <si>
    <t>Upfront MIP:</t>
  </si>
  <si>
    <t>Multiplied by the Upfront MIP Factor:</t>
  </si>
  <si>
    <t>Total Mortgage Amount:</t>
  </si>
  <si>
    <t>Step 1:  Base Mortgage Amount</t>
  </si>
  <si>
    <t>Step 2:  Add MIP</t>
  </si>
  <si>
    <t>Step 3:  Add UFMIP and Base Mortgage Amount to get the Total Loan Amount</t>
  </si>
  <si>
    <r>
      <t xml:space="preserve">Interest </t>
    </r>
    <r>
      <rPr>
        <b/>
        <sz val="11"/>
        <color theme="1"/>
        <rFont val="Calibri"/>
        <family val="2"/>
        <scheme val="minor"/>
      </rPr>
      <t>to</t>
    </r>
    <r>
      <rPr>
        <sz val="11"/>
        <color theme="1"/>
        <rFont val="Calibri"/>
        <family val="2"/>
        <scheme val="minor"/>
      </rPr>
      <t xml:space="preserve"> date per payoff:</t>
    </r>
  </si>
  <si>
    <t>Original Principal Balance of Loan Being Refinaced</t>
  </si>
  <si>
    <t>Maximum Total Loan Amount Permitted</t>
  </si>
  <si>
    <r>
      <t>Minus MIP Refund from netting authorization</t>
    </r>
    <r>
      <rPr>
        <vertAlign val="superscript"/>
        <sz val="11"/>
        <color theme="1"/>
        <rFont val="Calibri"/>
        <family val="2"/>
        <scheme val="minor"/>
      </rPr>
      <t>[2]</t>
    </r>
    <r>
      <rPr>
        <sz val="11"/>
        <color theme="1"/>
        <rFont val="Calibri"/>
        <family val="2"/>
        <scheme val="minor"/>
      </rPr>
      <t>:</t>
    </r>
  </si>
  <si>
    <t>Note date for current loan</t>
  </si>
  <si>
    <t>Borrower Name:</t>
  </si>
  <si>
    <t>Loan Number:</t>
  </si>
  <si>
    <t>Remaining term (in years) of current loan</t>
  </si>
  <si>
    <t>County Loan Limit</t>
  </si>
  <si>
    <t>i.</t>
  </si>
  <si>
    <t>ii.</t>
  </si>
  <si>
    <t xml:space="preserve"> *If this is less than the refund from the netting authorization, use this new amount as the refund.</t>
  </si>
  <si>
    <t xml:space="preserve">*If the new total loan amount exceeds the current county loan limit, then the new maximum loan amount cannot exceed the original principal balance </t>
  </si>
  <si>
    <t>C.  Determine Program Eligibility</t>
  </si>
  <si>
    <t>A.  Calculate Total Mortgage Amount</t>
  </si>
  <si>
    <t>B.  Determine Maximum Mortgage Amount</t>
  </si>
  <si>
    <r>
      <rPr>
        <b/>
        <sz val="11"/>
        <color theme="1"/>
        <rFont val="Calibri"/>
        <family val="2"/>
        <scheme val="minor"/>
      </rPr>
      <t>PLUS</t>
    </r>
    <r>
      <rPr>
        <sz val="11"/>
        <color theme="1"/>
        <rFont val="Calibri"/>
        <family val="2"/>
        <scheme val="minor"/>
      </rPr>
      <t xml:space="preserve"> 210 days = Earliest Case Number Assignment date</t>
    </r>
  </si>
  <si>
    <r>
      <t>PLUS</t>
    </r>
    <r>
      <rPr>
        <sz val="11"/>
        <color theme="1"/>
        <rFont val="Calibri"/>
        <family val="2"/>
        <scheme val="minor"/>
      </rPr>
      <t xml:space="preserve"> 12 years = Maximum term permitted (not to exceed 30)</t>
    </r>
  </si>
  <si>
    <r>
      <rPr>
        <b/>
        <sz val="11"/>
        <color theme="1"/>
        <rFont val="Calibri"/>
        <family val="2"/>
        <scheme val="minor"/>
      </rPr>
      <t xml:space="preserve">PLUS </t>
    </r>
    <r>
      <rPr>
        <sz val="11"/>
        <color theme="1"/>
        <rFont val="Calibri"/>
        <family val="2"/>
        <scheme val="minor"/>
      </rPr>
      <t>6 months = Earliest Case Number Assignment date</t>
    </r>
  </si>
  <si>
    <t>OR</t>
  </si>
  <si>
    <t>New interest rate:</t>
  </si>
  <si>
    <t>Current interest rate:</t>
  </si>
  <si>
    <r>
      <t xml:space="preserve">Interest </t>
    </r>
    <r>
      <rPr>
        <b/>
        <sz val="11"/>
        <color theme="1"/>
        <rFont val="Calibri"/>
        <family val="2"/>
        <scheme val="minor"/>
      </rPr>
      <t>from</t>
    </r>
    <r>
      <rPr>
        <sz val="11"/>
        <color theme="1"/>
        <rFont val="Calibri"/>
        <family val="2"/>
        <scheme val="minor"/>
      </rPr>
      <t xml:space="preserve"> date per payoff</t>
    </r>
    <r>
      <rPr>
        <sz val="11"/>
        <color theme="1"/>
        <rFont val="Calibri"/>
        <family val="2"/>
        <scheme val="minor"/>
      </rPr>
      <t>:</t>
    </r>
  </si>
  <si>
    <r>
      <t>Calculated Outstanding Principal Balance</t>
    </r>
    <r>
      <rPr>
        <vertAlign val="superscript"/>
        <sz val="11"/>
        <color theme="1"/>
        <rFont val="Calibri"/>
        <family val="2"/>
        <scheme val="minor"/>
      </rPr>
      <t>[1]</t>
    </r>
    <r>
      <rPr>
        <sz val="11"/>
        <color theme="1"/>
        <rFont val="Calibri"/>
        <family val="2"/>
        <scheme val="minor"/>
      </rPr>
      <t>:</t>
    </r>
  </si>
  <si>
    <t>Term of New Loan (in years)</t>
  </si>
  <si>
    <t>First Payment Date of the current loan</t>
  </si>
  <si>
    <r>
      <rPr>
        <b/>
        <sz val="20"/>
        <color theme="1"/>
        <rFont val="Calibri"/>
        <family val="2"/>
        <scheme val="minor"/>
      </rPr>
      <t xml:space="preserve">                                                                                          </t>
    </r>
    <r>
      <rPr>
        <b/>
        <u/>
        <sz val="20"/>
        <color theme="1"/>
        <rFont val="Calibri"/>
        <family val="2"/>
        <scheme val="minor"/>
      </rPr>
      <t>4000.1 Streamline Refinance Worksheet</t>
    </r>
  </si>
  <si>
    <t>*If the borrower assumed the mortgage that is being refinanced, six payments must have been made since the date of the assumption on the date the case number was assigned</t>
  </si>
  <si>
    <t>D.  Determine Net Tangible Benefit</t>
  </si>
  <si>
    <r>
      <t>Reduction in Combined Rate</t>
    </r>
    <r>
      <rPr>
        <b/>
        <vertAlign val="superscript"/>
        <sz val="11"/>
        <color theme="1"/>
        <rFont val="Calibri"/>
        <family val="2"/>
        <scheme val="minor"/>
      </rPr>
      <t xml:space="preserve"> [3]</t>
    </r>
  </si>
  <si>
    <t>New MIP rate:</t>
  </si>
  <si>
    <t>New Combined Rate:</t>
  </si>
  <si>
    <r>
      <t>Reduction in Rate</t>
    </r>
    <r>
      <rPr>
        <b/>
        <vertAlign val="superscript"/>
        <sz val="11"/>
        <color theme="1"/>
        <rFont val="Calibri"/>
        <family val="2"/>
        <scheme val="minor"/>
      </rPr>
      <t>[4]</t>
    </r>
    <r>
      <rPr>
        <b/>
        <sz val="11"/>
        <color theme="1"/>
        <rFont val="Calibri"/>
        <family val="2"/>
        <scheme val="minor"/>
      </rPr>
      <t>:</t>
    </r>
  </si>
  <si>
    <t>Current MIP rate:</t>
  </si>
  <si>
    <t>Current Combined Rate:</t>
  </si>
  <si>
    <t>Current combined principal, interest, and MIP payment</t>
  </si>
  <si>
    <t>New combined principal, interest, and MIP payment</t>
  </si>
  <si>
    <t>New term (in years):</t>
  </si>
  <si>
    <r>
      <t>Reduction in Term</t>
    </r>
    <r>
      <rPr>
        <b/>
        <vertAlign val="superscript"/>
        <sz val="11"/>
        <rFont val="Calibri"/>
        <family val="2"/>
        <scheme val="minor"/>
      </rPr>
      <t xml:space="preserve"> [5]</t>
    </r>
  </si>
  <si>
    <r>
      <rPr>
        <vertAlign val="superscript"/>
        <sz val="9"/>
        <color theme="1"/>
        <rFont val="Calibri"/>
        <family val="2"/>
        <scheme val="minor"/>
      </rPr>
      <t>[3]</t>
    </r>
    <r>
      <rPr>
        <sz val="9"/>
        <color theme="1"/>
        <rFont val="Calibri"/>
        <family val="2"/>
        <scheme val="minor"/>
      </rPr>
      <t xml:space="preserve"> </t>
    </r>
    <r>
      <rPr>
        <i/>
        <sz val="9"/>
        <color theme="1"/>
        <rFont val="Calibri"/>
        <family val="2"/>
        <scheme val="minor"/>
      </rPr>
      <t>Combined Rate refers to the interest rate on the mortgage, plus the Mortgage Insurance Premium rate.</t>
    </r>
  </si>
  <si>
    <r>
      <rPr>
        <vertAlign val="superscript"/>
        <sz val="9"/>
        <color theme="1"/>
        <rFont val="Calibri"/>
        <family val="2"/>
        <scheme val="minor"/>
      </rPr>
      <t>[4]</t>
    </r>
    <r>
      <rPr>
        <sz val="9"/>
        <color theme="1"/>
        <rFont val="Calibri"/>
        <family val="2"/>
        <scheme val="minor"/>
      </rPr>
      <t xml:space="preserve"> </t>
    </r>
    <r>
      <rPr>
        <i/>
        <sz val="9"/>
        <color theme="1"/>
        <rFont val="Calibri"/>
        <family val="2"/>
        <scheme val="minor"/>
      </rPr>
      <t>The new Combined Rate must be:</t>
    </r>
  </si>
  <si>
    <r>
      <rPr>
        <b/>
        <i/>
        <sz val="9"/>
        <color theme="1"/>
        <rFont val="Calibri"/>
        <family val="2"/>
        <scheme val="minor"/>
      </rPr>
      <t>0.5 percentage points below current Combined Rate:</t>
    </r>
    <r>
      <rPr>
        <i/>
        <sz val="9"/>
        <color theme="1"/>
        <rFont val="Calibri"/>
        <family val="2"/>
        <scheme val="minor"/>
      </rPr>
      <t xml:space="preserve">  for fixed rate to fixed rate</t>
    </r>
  </si>
  <si>
    <r>
      <t>No more than 2 percentage points above current Combined Rate:</t>
    </r>
    <r>
      <rPr>
        <i/>
        <sz val="9"/>
        <color theme="1"/>
        <rFont val="Calibri"/>
        <family val="2"/>
        <scheme val="minor"/>
      </rPr>
      <t xml:space="preserve">  for any ARM with &lt; 15 months to next change date; or any ARM with </t>
    </r>
    <r>
      <rPr>
        <i/>
        <sz val="9"/>
        <color theme="1"/>
        <rFont val="Calibri"/>
        <family val="2"/>
      </rPr>
      <t>≥ 15 months to next change date</t>
    </r>
  </si>
  <si>
    <r>
      <t>At least 2 percentage points below current Combined Rate:</t>
    </r>
    <r>
      <rPr>
        <i/>
        <sz val="9"/>
        <color theme="1"/>
        <rFont val="Calibri"/>
        <family val="2"/>
        <scheme val="minor"/>
      </rPr>
      <t xml:space="preserve">  for a one year ARM to a fixed rate; a one year ARM to any ARM with ≥ 15 months to next change date; or a Hybrid ARM to a fixed rate</t>
    </r>
  </si>
  <si>
    <r>
      <t xml:space="preserve">At least 1 percentage point below current Combined Rate:  </t>
    </r>
    <r>
      <rPr>
        <i/>
        <sz val="9"/>
        <color theme="1"/>
        <rFont val="Calibri"/>
        <family val="2"/>
        <scheme val="minor"/>
      </rPr>
      <t>for a one year ARM to any ARM with &lt; 15 months to next change date; a Hybrid ARM to any ARM with &lt; 15 months to next change date; or a Hybrid ARM to any ARM with ≥ 15 months to next change date</t>
    </r>
  </si>
  <si>
    <r>
      <t>[1]</t>
    </r>
    <r>
      <rPr>
        <sz val="9"/>
        <color theme="1"/>
        <rFont val="Calibri"/>
        <family val="2"/>
        <scheme val="minor"/>
      </rPr>
      <t xml:space="preserve"> The calculated outstanding principal balance may include interest charged by the servicing lender and up to 2 months of prorated annual MIP, </t>
    </r>
    <r>
      <rPr>
        <b/>
        <sz val="9"/>
        <color theme="1"/>
        <rFont val="Calibri"/>
        <family val="2"/>
        <scheme val="minor"/>
      </rPr>
      <t xml:space="preserve">but may not include delinquent interest, fax fees, late charges, or escrow shortages. Any current escrow balance/shortage listed on the payoff may not be considered when calculating the mortgage amount. </t>
    </r>
  </si>
  <si>
    <r>
      <rPr>
        <vertAlign val="superscript"/>
        <sz val="9"/>
        <color theme="1"/>
        <rFont val="Calibri"/>
        <family val="2"/>
        <scheme val="minor"/>
      </rPr>
      <t>[2]</t>
    </r>
    <r>
      <rPr>
        <sz val="9"/>
        <color theme="1"/>
        <rFont val="Calibri"/>
        <family val="2"/>
        <scheme val="minor"/>
      </rPr>
      <t xml:space="preserve"> If the MIP credit issued on the Refinance Authorization screen exceeds the UFMIP required on the new loan, then the new UFMIP will be used as the credit to calculate the maximum loan amount.  The refund amount due the borrower will be refunded by HUD directly to the borrower.</t>
    </r>
  </si>
  <si>
    <r>
      <rPr>
        <vertAlign val="superscript"/>
        <sz val="9"/>
        <color theme="1"/>
        <rFont val="Calibri"/>
        <family val="2"/>
        <scheme val="minor"/>
      </rPr>
      <t>[5]</t>
    </r>
    <r>
      <rPr>
        <sz val="9"/>
        <color theme="1"/>
        <rFont val="Calibri"/>
        <family val="2"/>
        <scheme val="minor"/>
      </rPr>
      <t xml:space="preserve"> </t>
    </r>
    <r>
      <rPr>
        <i/>
        <sz val="9"/>
        <color theme="1"/>
        <rFont val="Calibri"/>
        <family val="2"/>
        <scheme val="minor"/>
      </rPr>
      <t>The Net Tangible Benefit test is met if the remaining amortization period is reduced, the new interest rate does not exceed the current interest rate, and the combined principal, interest, and MIP payment of the new mortgage does not exceed the combined principal, interest, and MIP payment of the current mortgage by more than $50.00</t>
    </r>
  </si>
  <si>
    <t>Remaining amortization period (in years):</t>
  </si>
  <si>
    <t>Interest Charge reflected on payoff statement</t>
  </si>
  <si>
    <t>Prorated Annual MIP reflected on payoff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</si>
</sst>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d/yyyy;@"/>
    <numFmt numFmtId="166" formatCode="&quot;$&quot;#,##0.00"/>
    <numFmt numFmtId="167" formatCode="0.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rgb="FFFF0000"/>
      <name val="Calibri"/>
      <family val="2"/>
      <scheme val="minor"/>
    </font>
    <font>
      <sz val="16"/>
      <color theme="1"/>
      <name val="Calibri"/>
      <family val="2"/>
      <scheme val="minor"/>
    </font>
    <font>
      <sz val="10"/>
      <color theme="1"/>
      <name val="Times New Roman"/>
      <family val="1"/>
    </font>
    <font>
      <b/>
      <u/>
      <sz val="20"/>
      <color theme="1"/>
      <name val="Calibri"/>
      <family val="2"/>
      <scheme val="minor"/>
    </font>
    <font>
      <b/>
      <sz val="20"/>
      <color theme="1"/>
      <name val="Calibri"/>
      <family val="2"/>
      <scheme val="minor"/>
    </font>
    <font>
      <vertAlign val="superscript"/>
      <sz val="11"/>
      <color theme="1"/>
      <name val="Calibri"/>
      <family val="2"/>
      <scheme val="minor"/>
    </font>
    <font>
      <sz val="10"/>
      <name val="Times New Roman"/>
      <family val="1"/>
    </font>
    <font>
      <b/>
      <sz val="11"/>
      <color rgb="FFFF0000"/>
      <name val="Calibri"/>
      <family val="2"/>
      <scheme val="minor"/>
    </font>
    <font>
      <sz val="11"/>
      <name val="Calibri"/>
      <family val="2"/>
      <scheme val="minor"/>
    </font>
    <font>
      <u/>
      <sz val="11"/>
      <color theme="10"/>
      <name val="Calibri"/>
      <family val="2"/>
      <scheme val="minor"/>
    </font>
    <font>
      <sz val="9"/>
      <color theme="1"/>
      <name val="Calibri"/>
      <family val="2"/>
      <scheme val="minor"/>
    </font>
    <font>
      <b/>
      <sz val="12"/>
      <color theme="1"/>
      <name val="Calibri"/>
      <family val="2"/>
      <scheme val="minor"/>
    </font>
    <font>
      <i/>
      <sz val="8"/>
      <color theme="1"/>
      <name val="Calibri"/>
      <family val="2"/>
      <scheme val="minor"/>
    </font>
    <font>
      <i/>
      <sz val="9"/>
      <color theme="1"/>
      <name val="Calibri"/>
      <family val="2"/>
      <scheme val="minor"/>
    </font>
    <font>
      <b/>
      <sz val="13"/>
      <name val="Calibri"/>
      <family val="2"/>
      <scheme val="minor"/>
    </font>
    <font>
      <b/>
      <sz val="13"/>
      <color theme="1"/>
      <name val="Calibri"/>
      <family val="2"/>
      <scheme val="minor"/>
    </font>
    <font>
      <sz val="13"/>
      <color theme="1"/>
      <name val="Calibri"/>
      <family val="2"/>
      <scheme val="minor"/>
    </font>
    <font>
      <b/>
      <vertAlign val="superscript"/>
      <sz val="11"/>
      <color theme="1"/>
      <name val="Calibri"/>
      <family val="2"/>
      <scheme val="minor"/>
    </font>
    <font>
      <b/>
      <sz val="11"/>
      <name val="Calibri"/>
      <family val="2"/>
      <scheme val="minor"/>
    </font>
    <font>
      <b/>
      <vertAlign val="superscript"/>
      <sz val="11"/>
      <name val="Calibri"/>
      <family val="2"/>
      <scheme val="minor"/>
    </font>
    <font>
      <b/>
      <sz val="12"/>
      <color rgb="FF00B050"/>
      <name val="Calibri"/>
      <family val="2"/>
      <scheme val="minor"/>
    </font>
    <font>
      <b/>
      <sz val="12"/>
      <name val="Calibri"/>
      <family val="2"/>
      <scheme val="minor"/>
    </font>
    <font>
      <vertAlign val="superscript"/>
      <sz val="9"/>
      <color theme="1"/>
      <name val="Calibri"/>
      <family val="2"/>
      <scheme val="minor"/>
    </font>
    <font>
      <b/>
      <sz val="9"/>
      <color theme="1"/>
      <name val="Calibri"/>
      <family val="2"/>
      <scheme val="minor"/>
    </font>
    <font>
      <b/>
      <i/>
      <sz val="9"/>
      <color theme="1"/>
      <name val="Calibri"/>
      <family val="2"/>
      <scheme val="minor"/>
    </font>
    <font>
      <i/>
      <sz val="9"/>
      <color theme="1"/>
      <name val="Calibri"/>
      <family val="2"/>
    </font>
  </fonts>
  <fills count="6">
    <fill>
      <patternFill patternType="none"/>
    </fill>
    <fill>
      <patternFill patternType="gray125"/>
    </fill>
    <fill>
      <patternFill patternType="solid">
        <fgColor theme="2" tint="-9.9948118533890809E-2"/>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s>
  <borders count="1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dashed">
        <color indexed="64"/>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45">
    <xf numFmtId="0" fontId="0" fillId="0" borderId="0" xfId="0"/>
    <xf numFmtId="14" fontId="2" fillId="4" borderId="0" xfId="1" applyNumberFormat="1" applyFont="1" applyFill="1" applyBorder="1" applyAlignment="1" applyProtection="1">
      <alignment horizontal="right" vertical="center"/>
      <protection locked="0"/>
    </xf>
    <xf numFmtId="43" fontId="0" fillId="4" borderId="2" xfId="1" applyNumberFormat="1" applyFont="1" applyFill="1" applyBorder="1" applyAlignment="1" applyProtection="1">
      <alignment horizontal="right" vertical="center"/>
      <protection locked="0"/>
    </xf>
    <xf numFmtId="14" fontId="0" fillId="4" borderId="1" xfId="0" applyNumberFormat="1" applyFont="1" applyFill="1" applyBorder="1" applyAlignment="1" applyProtection="1">
      <alignment horizontal="center" vertical="center" wrapText="1"/>
      <protection locked="0"/>
    </xf>
    <xf numFmtId="1" fontId="11" fillId="4" borderId="2" xfId="0" applyNumberFormat="1" applyFont="1" applyFill="1" applyBorder="1" applyAlignment="1" applyProtection="1">
      <alignment horizontal="center" vertical="center" wrapText="1"/>
      <protection locked="0"/>
    </xf>
    <xf numFmtId="165" fontId="11" fillId="4" borderId="2" xfId="0" applyNumberFormat="1" applyFont="1" applyFill="1" applyBorder="1" applyAlignment="1" applyProtection="1">
      <alignment horizontal="center" vertical="center" wrapText="1"/>
      <protection locked="0"/>
    </xf>
    <xf numFmtId="43" fontId="0" fillId="4" borderId="2" xfId="1" applyNumberFormat="1" applyFont="1" applyFill="1" applyBorder="1" applyProtection="1">
      <protection locked="0"/>
    </xf>
    <xf numFmtId="10" fontId="11" fillId="4" borderId="2" xfId="0" applyNumberFormat="1" applyFont="1" applyFill="1" applyBorder="1" applyAlignment="1" applyProtection="1">
      <alignment horizontal="right" vertical="center"/>
      <protection locked="0"/>
    </xf>
    <xf numFmtId="166" fontId="2" fillId="4" borderId="0" xfId="0" applyNumberFormat="1" applyFont="1" applyFill="1" applyBorder="1" applyAlignment="1" applyProtection="1">
      <alignment horizontal="right" vertical="center"/>
      <protection locked="0"/>
    </xf>
    <xf numFmtId="166" fontId="2" fillId="4" borderId="0" xfId="1" applyNumberFormat="1" applyFont="1" applyFill="1" applyBorder="1" applyAlignment="1" applyProtection="1">
      <alignment horizontal="right" vertical="center"/>
      <protection locked="0"/>
    </xf>
    <xf numFmtId="166" fontId="2" fillId="4" borderId="2" xfId="1" applyNumberFormat="1" applyFont="1" applyFill="1" applyBorder="1" applyAlignment="1" applyProtection="1">
      <alignment horizontal="right" vertical="center"/>
      <protection locked="0"/>
    </xf>
    <xf numFmtId="1" fontId="2" fillId="4" borderId="0" xfId="1" applyNumberFormat="1" applyFont="1" applyFill="1" applyBorder="1" applyAlignment="1" applyProtection="1">
      <alignment horizontal="right" vertical="center"/>
      <protection locked="0"/>
    </xf>
    <xf numFmtId="0" fontId="0" fillId="0" borderId="7" xfId="0" applyBorder="1" applyProtection="1"/>
    <xf numFmtId="0" fontId="0" fillId="0" borderId="3" xfId="0" applyBorder="1" applyProtection="1"/>
    <xf numFmtId="167" fontId="0" fillId="4" borderId="2" xfId="0" applyNumberFormat="1" applyFont="1" applyFill="1" applyBorder="1" applyAlignment="1" applyProtection="1">
      <alignment horizontal="right" vertical="center"/>
      <protection locked="0"/>
    </xf>
    <xf numFmtId="1" fontId="11" fillId="4" borderId="2" xfId="0" applyNumberFormat="1" applyFont="1" applyFill="1" applyBorder="1" applyAlignment="1" applyProtection="1">
      <alignment horizontal="right" vertical="center"/>
      <protection locked="0"/>
    </xf>
    <xf numFmtId="0" fontId="0" fillId="4" borderId="2" xfId="0" applyFont="1" applyFill="1" applyBorder="1" applyAlignment="1" applyProtection="1">
      <alignment horizontal="left" vertical="center"/>
      <protection locked="0"/>
    </xf>
    <xf numFmtId="0" fontId="0" fillId="0" borderId="0" xfId="0" applyProtection="1"/>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4" fillId="0" borderId="0" xfId="0" applyFont="1" applyBorder="1" applyAlignment="1" applyProtection="1">
      <alignment horizontal="center"/>
    </xf>
    <xf numFmtId="0" fontId="4" fillId="0" borderId="2" xfId="0" applyFont="1" applyBorder="1" applyAlignment="1" applyProtection="1">
      <alignment horizontal="center"/>
    </xf>
    <xf numFmtId="0" fontId="0" fillId="0" borderId="0" xfId="0" applyBorder="1" applyProtection="1"/>
    <xf numFmtId="0" fontId="0" fillId="0" borderId="2" xfId="0" applyBorder="1" applyProtection="1"/>
    <xf numFmtId="164" fontId="0" fillId="0" borderId="2" xfId="1" applyNumberFormat="1" applyFont="1" applyBorder="1" applyProtection="1"/>
    <xf numFmtId="14" fontId="0" fillId="0" borderId="2" xfId="1" applyNumberFormat="1" applyFont="1" applyBorder="1" applyProtection="1"/>
    <xf numFmtId="14" fontId="0" fillId="0" borderId="0" xfId="1" applyNumberFormat="1" applyFont="1" applyProtection="1"/>
    <xf numFmtId="10" fontId="0" fillId="0" borderId="0" xfId="2" applyNumberFormat="1" applyFont="1" applyBorder="1" applyProtection="1"/>
    <xf numFmtId="166" fontId="0" fillId="0" borderId="0" xfId="1" applyNumberFormat="1" applyFont="1" applyBorder="1" applyAlignment="1" applyProtection="1">
      <alignment horizontal="right" vertical="center"/>
    </xf>
    <xf numFmtId="43" fontId="0" fillId="0" borderId="0" xfId="1" applyNumberFormat="1" applyFont="1" applyBorder="1" applyAlignment="1" applyProtection="1">
      <alignment horizontal="right" vertical="center"/>
    </xf>
    <xf numFmtId="43" fontId="0" fillId="3" borderId="1" xfId="1" applyNumberFormat="1" applyFont="1" applyFill="1" applyBorder="1" applyProtection="1"/>
    <xf numFmtId="0" fontId="0" fillId="0" borderId="6" xfId="0" applyBorder="1" applyProtection="1"/>
    <xf numFmtId="166" fontId="0" fillId="0" borderId="2" xfId="1" applyNumberFormat="1" applyFont="1" applyBorder="1" applyAlignment="1" applyProtection="1">
      <alignment horizontal="right" vertical="center"/>
    </xf>
    <xf numFmtId="43" fontId="0" fillId="0" borderId="2" xfId="0" applyNumberFormat="1" applyBorder="1" applyProtection="1"/>
    <xf numFmtId="0" fontId="0" fillId="0" borderId="0" xfId="0" applyNumberFormat="1" applyProtection="1"/>
    <xf numFmtId="14" fontId="0" fillId="0" borderId="0" xfId="0" applyNumberFormat="1" applyProtection="1"/>
    <xf numFmtId="43" fontId="0" fillId="0" borderId="2" xfId="1" applyFont="1" applyBorder="1" applyProtection="1"/>
    <xf numFmtId="43" fontId="0" fillId="3" borderId="2" xfId="1" applyNumberFormat="1" applyFont="1" applyFill="1" applyBorder="1" applyProtection="1"/>
    <xf numFmtId="10" fontId="0" fillId="0" borderId="2" xfId="2" applyNumberFormat="1" applyFont="1" applyBorder="1" applyAlignment="1" applyProtection="1">
      <alignment horizontal="right" vertical="center"/>
    </xf>
    <xf numFmtId="43" fontId="0" fillId="0" borderId="0" xfId="0" applyNumberFormat="1" applyProtection="1"/>
    <xf numFmtId="43" fontId="0" fillId="0" borderId="0" xfId="1" applyFont="1" applyProtection="1"/>
    <xf numFmtId="0" fontId="15" fillId="0" borderId="2" xfId="0" applyFont="1" applyBorder="1" applyAlignment="1" applyProtection="1">
      <alignment vertical="center" wrapText="1"/>
    </xf>
    <xf numFmtId="166" fontId="14" fillId="0" borderId="8" xfId="1" applyNumberFormat="1" applyFont="1" applyBorder="1" applyAlignment="1" applyProtection="1">
      <alignment horizontal="right" vertical="center"/>
    </xf>
    <xf numFmtId="0" fontId="5" fillId="0" borderId="2" xfId="0" applyFont="1" applyBorder="1" applyAlignment="1" applyProtection="1">
      <alignment vertical="center" wrapText="1"/>
    </xf>
    <xf numFmtId="0" fontId="5" fillId="0" borderId="0"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0" fillId="0" borderId="6" xfId="0" applyBorder="1" applyAlignment="1" applyProtection="1">
      <alignment horizontal="center" vertical="center"/>
    </xf>
    <xf numFmtId="0" fontId="12" fillId="0" borderId="0" xfId="3" applyBorder="1" applyProtection="1"/>
    <xf numFmtId="0" fontId="0" fillId="0" borderId="7" xfId="0" applyBorder="1" applyAlignment="1" applyProtection="1">
      <alignment horizontal="center" vertical="center"/>
    </xf>
    <xf numFmtId="0" fontId="21" fillId="0" borderId="3" xfId="0" applyFont="1" applyBorder="1" applyProtection="1"/>
    <xf numFmtId="43" fontId="23" fillId="0" borderId="8" xfId="1" applyNumberFormat="1" applyFont="1" applyBorder="1" applyAlignment="1" applyProtection="1">
      <alignment horizontal="right" vertical="center"/>
    </xf>
    <xf numFmtId="0" fontId="9" fillId="0" borderId="2" xfId="0" applyFont="1" applyBorder="1" applyProtection="1"/>
    <xf numFmtId="0" fontId="2" fillId="0" borderId="0" xfId="0" applyFont="1" applyBorder="1" applyProtection="1"/>
    <xf numFmtId="43" fontId="0" fillId="0" borderId="0" xfId="1" applyNumberFormat="1" applyFont="1" applyBorder="1" applyProtection="1"/>
    <xf numFmtId="14" fontId="10" fillId="0" borderId="2" xfId="0" applyNumberFormat="1" applyFont="1" applyBorder="1" applyAlignment="1" applyProtection="1">
      <alignment horizontal="center" vertical="center" wrapText="1"/>
    </xf>
    <xf numFmtId="0" fontId="0" fillId="0" borderId="6" xfId="0" applyFont="1" applyBorder="1" applyAlignment="1" applyProtection="1">
      <alignment horizontal="left" vertical="top" wrapText="1"/>
    </xf>
    <xf numFmtId="0" fontId="0" fillId="0" borderId="0" xfId="0" applyFont="1" applyBorder="1" applyAlignment="1" applyProtection="1">
      <alignment horizontal="left" vertical="top" wrapText="1"/>
    </xf>
    <xf numFmtId="14" fontId="10" fillId="0" borderId="2" xfId="0" applyNumberFormat="1" applyFont="1" applyBorder="1" applyAlignment="1" applyProtection="1">
      <alignment horizontal="right" vertical="top" wrapText="1"/>
    </xf>
    <xf numFmtId="1" fontId="10" fillId="0" borderId="2" xfId="0" applyNumberFormat="1" applyFont="1" applyBorder="1" applyAlignment="1" applyProtection="1">
      <alignment horizontal="center" vertical="center" wrapText="1"/>
    </xf>
    <xf numFmtId="0" fontId="2" fillId="0" borderId="6" xfId="0" applyFont="1" applyBorder="1" applyAlignment="1" applyProtection="1">
      <alignment horizontal="left" vertical="top" wrapText="1"/>
    </xf>
    <xf numFmtId="0" fontId="2" fillId="0" borderId="0" xfId="0" applyFont="1" applyBorder="1" applyAlignment="1" applyProtection="1">
      <alignment horizontal="left" vertical="top" wrapText="1"/>
    </xf>
    <xf numFmtId="1" fontId="10" fillId="0" borderId="2" xfId="0" applyNumberFormat="1" applyFont="1" applyBorder="1" applyAlignment="1" applyProtection="1">
      <alignment horizontal="right" vertical="top" wrapText="1"/>
    </xf>
    <xf numFmtId="165" fontId="10" fillId="0" borderId="8" xfId="0" applyNumberFormat="1" applyFont="1" applyBorder="1" applyAlignment="1" applyProtection="1">
      <alignment horizontal="center" vertical="center" wrapText="1"/>
    </xf>
    <xf numFmtId="0" fontId="19" fillId="0" borderId="6" xfId="0" applyFont="1" applyFill="1" applyBorder="1" applyAlignment="1" applyProtection="1">
      <alignment horizontal="left" vertical="center"/>
    </xf>
    <xf numFmtId="0" fontId="19" fillId="0" borderId="0" xfId="0" applyFont="1" applyFill="1" applyAlignment="1" applyProtection="1">
      <alignment horizontal="left" vertical="center"/>
    </xf>
    <xf numFmtId="0" fontId="18" fillId="0" borderId="2" xfId="0" applyFont="1" applyFill="1" applyBorder="1" applyAlignment="1" applyProtection="1">
      <alignment horizontal="left" vertical="center"/>
    </xf>
    <xf numFmtId="0" fontId="18" fillId="0" borderId="6"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167" fontId="0" fillId="0" borderId="9"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167" fontId="24" fillId="0" borderId="2" xfId="0" applyNumberFormat="1" applyFont="1" applyFill="1" applyBorder="1" applyAlignment="1" applyProtection="1">
      <alignment horizontal="right" vertical="center"/>
    </xf>
    <xf numFmtId="10" fontId="2" fillId="0" borderId="2" xfId="0" applyNumberFormat="1" applyFont="1" applyFill="1" applyBorder="1" applyAlignment="1" applyProtection="1">
      <alignment horizontal="right" vertical="center"/>
    </xf>
    <xf numFmtId="0" fontId="11" fillId="0" borderId="6"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26" fillId="0" borderId="2" xfId="0" applyFont="1" applyFill="1" applyBorder="1" applyAlignment="1" applyProtection="1">
      <alignment horizontal="left" vertical="center"/>
    </xf>
    <xf numFmtId="0" fontId="13" fillId="0" borderId="0" xfId="0" applyFont="1" applyBorder="1" applyAlignment="1" applyProtection="1">
      <alignment horizontal="left" vertical="top" wrapText="1"/>
    </xf>
    <xf numFmtId="0" fontId="13" fillId="0" borderId="2" xfId="0" applyFont="1" applyBorder="1" applyAlignment="1" applyProtection="1">
      <alignment horizontal="left" vertical="top" wrapText="1"/>
    </xf>
    <xf numFmtId="43" fontId="0" fillId="0" borderId="3" xfId="1" applyNumberFormat="1" applyFont="1" applyBorder="1" applyProtection="1"/>
    <xf numFmtId="0" fontId="0" fillId="0" borderId="8" xfId="0" applyBorder="1" applyProtection="1"/>
    <xf numFmtId="43" fontId="0" fillId="0" borderId="0" xfId="1" applyNumberFormat="1" applyFont="1" applyProtection="1"/>
    <xf numFmtId="166" fontId="24" fillId="4" borderId="2" xfId="0" applyNumberFormat="1" applyFont="1" applyFill="1" applyBorder="1" applyAlignment="1" applyProtection="1">
      <alignment horizontal="right" vertical="center"/>
      <protection locked="0"/>
    </xf>
    <xf numFmtId="166" fontId="24" fillId="4" borderId="8" xfId="0" applyNumberFormat="1" applyFont="1" applyFill="1" applyBorder="1" applyAlignment="1" applyProtection="1">
      <alignment horizontal="right" vertical="center"/>
      <protection locked="0"/>
    </xf>
    <xf numFmtId="0" fontId="13" fillId="0" borderId="0" xfId="0" applyFont="1" applyBorder="1" applyAlignment="1" applyProtection="1">
      <alignment wrapText="1"/>
    </xf>
    <xf numFmtId="0" fontId="13" fillId="0" borderId="2" xfId="0" applyFont="1" applyBorder="1" applyAlignment="1" applyProtection="1">
      <alignment wrapText="1"/>
    </xf>
    <xf numFmtId="0" fontId="16" fillId="0" borderId="10" xfId="0" applyFont="1" applyBorder="1" applyAlignment="1" applyProtection="1">
      <alignment horizontal="left" vertical="center" wrapText="1"/>
    </xf>
    <xf numFmtId="0" fontId="16" fillId="0" borderId="0" xfId="0" applyFont="1" applyBorder="1" applyAlignment="1" applyProtection="1">
      <alignment horizontal="left" vertical="top" wrapText="1"/>
    </xf>
    <xf numFmtId="0" fontId="16" fillId="0" borderId="2"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27"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7" fillId="5" borderId="6"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2" xfId="0" applyFont="1" applyFill="1" applyBorder="1" applyAlignment="1" applyProtection="1">
      <alignment horizontal="center" vertical="center"/>
    </xf>
    <xf numFmtId="0" fontId="21" fillId="0" borderId="6"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2" xfId="0" applyFont="1" applyFill="1" applyBorder="1" applyAlignment="1" applyProtection="1">
      <alignment horizontal="left" vertical="center"/>
    </xf>
    <xf numFmtId="0" fontId="0" fillId="0" borderId="0" xfId="0" applyBorder="1" applyProtection="1"/>
    <xf numFmtId="0" fontId="0" fillId="0" borderId="6"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6" xfId="0" applyBorder="1" applyProtection="1"/>
    <xf numFmtId="0" fontId="25" fillId="0" borderId="0" xfId="0" applyFont="1" applyBorder="1" applyAlignment="1" applyProtection="1">
      <alignment horizontal="left" vertical="top" wrapText="1"/>
    </xf>
    <xf numFmtId="0" fontId="25" fillId="0" borderId="2" xfId="0" applyFont="1" applyBorder="1" applyAlignment="1" applyProtection="1">
      <alignment horizontal="left" vertical="top" wrapText="1"/>
    </xf>
    <xf numFmtId="0" fontId="0" fillId="0" borderId="7" xfId="0" applyBorder="1" applyProtection="1"/>
    <xf numFmtId="0" fontId="0" fillId="0" borderId="3" xfId="0" applyBorder="1" applyProtection="1"/>
    <xf numFmtId="0" fontId="2" fillId="3" borderId="6"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2" xfId="0" applyFont="1" applyFill="1" applyBorder="1" applyAlignment="1" applyProtection="1">
      <alignment vertical="center" wrapText="1"/>
    </xf>
    <xf numFmtId="0" fontId="2" fillId="3" borderId="6" xfId="0" applyFont="1" applyFill="1" applyBorder="1" applyProtection="1"/>
    <xf numFmtId="0" fontId="2" fillId="3" borderId="0" xfId="0" applyFont="1" applyFill="1" applyBorder="1" applyProtection="1"/>
    <xf numFmtId="0" fontId="16" fillId="0" borderId="2"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2" fillId="0" borderId="6"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0" fillId="0" borderId="5" xfId="0" applyBorder="1" applyAlignment="1" applyProtection="1">
      <alignment horizontal="left" vertical="center"/>
    </xf>
    <xf numFmtId="0" fontId="0" fillId="0" borderId="4" xfId="0" applyBorder="1" applyAlignment="1" applyProtection="1">
      <alignment horizontal="left" vertical="center"/>
    </xf>
    <xf numFmtId="0" fontId="0" fillId="0" borderId="1" xfId="0" applyBorder="1" applyAlignment="1" applyProtection="1">
      <alignment horizontal="left" vertical="center"/>
    </xf>
    <xf numFmtId="0" fontId="18" fillId="0" borderId="0"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6" fillId="2" borderId="5"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2" fillId="3" borderId="5" xfId="0" applyFont="1" applyFill="1" applyBorder="1" applyProtection="1"/>
    <xf numFmtId="0" fontId="2" fillId="3" borderId="4" xfId="0" applyFont="1" applyFill="1" applyBorder="1" applyProtection="1"/>
    <xf numFmtId="43" fontId="3" fillId="0" borderId="0" xfId="1" applyFont="1" applyBorder="1" applyAlignment="1" applyProtection="1">
      <alignment horizontal="center"/>
    </xf>
    <xf numFmtId="0" fontId="17" fillId="0" borderId="3" xfId="0" applyFont="1" applyBorder="1" applyAlignment="1" applyProtection="1">
      <alignment horizontal="left" vertical="center"/>
    </xf>
    <xf numFmtId="0" fontId="0" fillId="0" borderId="0" xfId="0" applyFill="1" applyBorder="1" applyProtection="1"/>
  </cellXfs>
  <cellStyles count="4">
    <cellStyle name="Comma" xfId="1" builtinId="3"/>
    <cellStyle name="Hyperlink" xfId="3" builtinId="8"/>
    <cellStyle name="Normal" xfId="0" builtinId="0"/>
    <cellStyle name="Percent" xfId="2" builtinId="5"/>
  </cellStyles>
  <dxfs count="15">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00B050"/>
      </font>
    </dxf>
    <dxf>
      <font>
        <b/>
        <i val="0"/>
        <color rgb="FF00B050"/>
      </font>
    </dxf>
    <dxf>
      <font>
        <b/>
        <i val="0"/>
        <color rgb="FF00B050"/>
      </font>
    </dxf>
    <dxf>
      <font>
        <b/>
        <i val="0"/>
        <color rgb="FF00B050"/>
      </font>
    </dxf>
    <dxf>
      <font>
        <b/>
        <i val="0"/>
        <color rgb="FFFF0000"/>
      </font>
    </dxf>
    <dxf>
      <font>
        <b/>
        <i val="0"/>
        <color rgb="FFFF0000"/>
      </font>
    </dxf>
    <dxf>
      <font>
        <b/>
        <i val="0"/>
        <color rgb="FF00B050"/>
      </font>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200026</xdr:colOff>
      <xdr:row>0</xdr:row>
      <xdr:rowOff>738249</xdr:rowOff>
    </xdr:to>
    <xdr:pic>
      <xdr:nvPicPr>
        <xdr:cNvPr id="4" name="Picture 3">
          <a:extLst>
            <a:ext uri="{FF2B5EF4-FFF2-40B4-BE49-F238E27FC236}">
              <a16:creationId xmlns:a16="http://schemas.microsoft.com/office/drawing/2014/main" id="{4CD75FF1-25ED-4341-805F-B82D92FA9F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4076700" cy="738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ntp.hud.gov/idapp/html/hicostlook.cfm"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82"/>
  <sheetViews>
    <sheetView tabSelected="1" workbookViewId="0">
      <selection activeCell="D14" sqref="D14"/>
    </sheetView>
  </sheetViews>
  <sheetFormatPr defaultRowHeight="15" x14ac:dyDescent="0.25"/>
  <cols>
    <col min="1" max="2" width="3.7109375" style="17" customWidth="1"/>
    <col min="3" max="3" width="50.7109375" style="17" customWidth="1"/>
    <col min="4" max="4" width="20" style="84" customWidth="1"/>
    <col min="5" max="5" width="79.7109375" style="17" customWidth="1"/>
    <col min="6" max="6" width="10.5703125" style="17" customWidth="1"/>
    <col min="7" max="7" width="10.7109375" style="17" customWidth="1"/>
    <col min="8" max="8" width="10.5703125" style="17" customWidth="1"/>
    <col min="9" max="10" width="15.7109375" style="17" customWidth="1"/>
    <col min="11" max="16384" width="9.140625" style="17"/>
  </cols>
  <sheetData>
    <row r="1" spans="1:6" ht="60" customHeight="1" x14ac:dyDescent="0.25">
      <c r="A1" s="137" t="s">
        <v>40</v>
      </c>
      <c r="B1" s="138"/>
      <c r="C1" s="138"/>
      <c r="D1" s="138"/>
      <c r="E1" s="139"/>
    </row>
    <row r="2" spans="1:6" ht="15" customHeight="1" x14ac:dyDescent="0.25">
      <c r="A2" s="31"/>
      <c r="B2" s="18"/>
      <c r="C2" s="18"/>
      <c r="D2" s="19" t="s">
        <v>19</v>
      </c>
      <c r="E2" s="16"/>
    </row>
    <row r="3" spans="1:6" ht="15" customHeight="1" x14ac:dyDescent="0.25">
      <c r="A3" s="31"/>
      <c r="B3" s="18"/>
      <c r="C3" s="18"/>
      <c r="D3" s="19" t="s">
        <v>20</v>
      </c>
      <c r="E3" s="16"/>
    </row>
    <row r="4" spans="1:6" ht="7.5" customHeight="1" x14ac:dyDescent="0.35">
      <c r="A4" s="31"/>
      <c r="B4" s="20"/>
      <c r="C4" s="20"/>
      <c r="D4" s="20"/>
      <c r="E4" s="21"/>
    </row>
    <row r="5" spans="1:6" x14ac:dyDescent="0.25">
      <c r="A5" s="31"/>
      <c r="B5" s="109" t="s">
        <v>36</v>
      </c>
      <c r="C5" s="109"/>
      <c r="D5" s="1"/>
      <c r="E5" s="23"/>
    </row>
    <row r="6" spans="1:6" x14ac:dyDescent="0.25">
      <c r="A6" s="31"/>
      <c r="B6" s="109" t="s">
        <v>14</v>
      </c>
      <c r="C6" s="109"/>
      <c r="D6" s="1"/>
      <c r="E6" s="24"/>
    </row>
    <row r="7" spans="1:6" x14ac:dyDescent="0.25">
      <c r="A7" s="31"/>
      <c r="B7" s="109" t="s">
        <v>0</v>
      </c>
      <c r="C7" s="109"/>
      <c r="D7" s="1"/>
      <c r="E7" s="23"/>
    </row>
    <row r="8" spans="1:6" x14ac:dyDescent="0.25">
      <c r="A8" s="31"/>
      <c r="B8" s="109" t="s">
        <v>1</v>
      </c>
      <c r="C8" s="109"/>
      <c r="D8" s="1"/>
      <c r="E8" s="25"/>
      <c r="F8" s="26"/>
    </row>
    <row r="9" spans="1:6" x14ac:dyDescent="0.25">
      <c r="A9" s="31"/>
      <c r="B9" s="109" t="s">
        <v>2</v>
      </c>
      <c r="C9" s="109"/>
      <c r="D9" s="1"/>
      <c r="E9" s="25"/>
      <c r="F9" s="26"/>
    </row>
    <row r="10" spans="1:6" x14ac:dyDescent="0.25">
      <c r="A10" s="31"/>
      <c r="B10" s="144" t="s">
        <v>38</v>
      </c>
      <c r="C10" s="144"/>
      <c r="D10" s="11"/>
      <c r="E10" s="25"/>
      <c r="F10" s="26"/>
    </row>
    <row r="11" spans="1:6" ht="7.5" customHeight="1" x14ac:dyDescent="0.35">
      <c r="A11" s="31"/>
      <c r="B11" s="142"/>
      <c r="C11" s="142"/>
      <c r="D11" s="142"/>
      <c r="E11" s="23"/>
    </row>
    <row r="12" spans="1:6" x14ac:dyDescent="0.25">
      <c r="A12" s="31"/>
      <c r="B12" s="109" t="s">
        <v>7</v>
      </c>
      <c r="C12" s="109"/>
      <c r="D12" s="9"/>
      <c r="E12" s="23"/>
    </row>
    <row r="13" spans="1:6" x14ac:dyDescent="0.25">
      <c r="A13" s="31"/>
      <c r="B13" s="109" t="s">
        <v>63</v>
      </c>
      <c r="C13" s="109"/>
      <c r="D13" s="8"/>
      <c r="E13" s="23"/>
    </row>
    <row r="14" spans="1:6" x14ac:dyDescent="0.25">
      <c r="A14" s="31"/>
      <c r="B14" s="109" t="s">
        <v>64</v>
      </c>
      <c r="C14" s="109"/>
      <c r="D14" s="8"/>
      <c r="E14" s="23"/>
    </row>
    <row r="15" spans="1:6" ht="7.5" customHeight="1" x14ac:dyDescent="0.25">
      <c r="A15" s="31"/>
      <c r="B15" s="22"/>
      <c r="C15" s="22"/>
      <c r="D15" s="27"/>
      <c r="E15" s="23"/>
    </row>
    <row r="16" spans="1:6" ht="17.25" x14ac:dyDescent="0.25">
      <c r="A16" s="31"/>
      <c r="B16" s="109" t="s">
        <v>37</v>
      </c>
      <c r="C16" s="109"/>
      <c r="D16" s="28">
        <f>SUM(D12:D14)</f>
        <v>0</v>
      </c>
      <c r="E16" s="23"/>
    </row>
    <row r="17" spans="1:10" ht="7.5" customHeight="1" x14ac:dyDescent="0.25">
      <c r="A17" s="31"/>
      <c r="B17" s="22"/>
      <c r="C17" s="22"/>
      <c r="D17" s="29"/>
      <c r="E17" s="23"/>
    </row>
    <row r="18" spans="1:10" ht="15" customHeight="1" thickBot="1" x14ac:dyDescent="0.3">
      <c r="A18" s="31"/>
      <c r="B18" s="143" t="s">
        <v>28</v>
      </c>
      <c r="C18" s="143"/>
      <c r="D18" s="143"/>
      <c r="E18" s="23"/>
    </row>
    <row r="19" spans="1:10" x14ac:dyDescent="0.25">
      <c r="A19" s="31"/>
      <c r="B19" s="140" t="s">
        <v>11</v>
      </c>
      <c r="C19" s="141"/>
      <c r="D19" s="30"/>
      <c r="E19" s="23"/>
    </row>
    <row r="20" spans="1:10" x14ac:dyDescent="0.25">
      <c r="A20" s="31"/>
      <c r="B20" s="116" t="s">
        <v>3</v>
      </c>
      <c r="C20" s="109"/>
      <c r="D20" s="32">
        <f>SUM(D12:D14)</f>
        <v>0</v>
      </c>
      <c r="E20" s="33"/>
      <c r="F20" s="34"/>
      <c r="G20" s="35"/>
      <c r="H20" s="35"/>
      <c r="I20" s="35"/>
      <c r="J20" s="34"/>
    </row>
    <row r="21" spans="1:10" ht="17.25" x14ac:dyDescent="0.25">
      <c r="A21" s="31"/>
      <c r="B21" s="116" t="s">
        <v>17</v>
      </c>
      <c r="C21" s="109"/>
      <c r="D21" s="10"/>
      <c r="E21" s="23"/>
      <c r="I21" s="35"/>
      <c r="J21" s="34"/>
    </row>
    <row r="22" spans="1:10" x14ac:dyDescent="0.25">
      <c r="A22" s="31"/>
      <c r="B22" s="116" t="s">
        <v>4</v>
      </c>
      <c r="C22" s="109"/>
      <c r="D22" s="32">
        <f>+D20-D21</f>
        <v>0</v>
      </c>
      <c r="E22" s="36"/>
      <c r="I22" s="35"/>
      <c r="J22" s="34"/>
    </row>
    <row r="23" spans="1:10" x14ac:dyDescent="0.25">
      <c r="A23" s="31"/>
      <c r="B23" s="124" t="s">
        <v>12</v>
      </c>
      <c r="C23" s="125"/>
      <c r="D23" s="37"/>
      <c r="E23" s="23"/>
      <c r="H23" s="35"/>
      <c r="I23" s="35"/>
      <c r="J23" s="34"/>
    </row>
    <row r="24" spans="1:10" x14ac:dyDescent="0.25">
      <c r="A24" s="31"/>
      <c r="B24" s="116" t="s">
        <v>4</v>
      </c>
      <c r="C24" s="109"/>
      <c r="D24" s="32">
        <f>+D22</f>
        <v>0</v>
      </c>
      <c r="E24" s="23"/>
    </row>
    <row r="25" spans="1:10" x14ac:dyDescent="0.25">
      <c r="A25" s="31"/>
      <c r="B25" s="116" t="s">
        <v>9</v>
      </c>
      <c r="C25" s="109"/>
      <c r="D25" s="38">
        <f>IF(D8&lt;41008,0.0175,IF(AND(D8&gt;=41071,D9&lt;=39964),0.0001,0.0175))</f>
        <v>1.7500000000000002E-2</v>
      </c>
      <c r="E25" s="36"/>
    </row>
    <row r="26" spans="1:10" ht="15" customHeight="1" x14ac:dyDescent="0.25">
      <c r="A26" s="31"/>
      <c r="B26" s="116" t="s">
        <v>8</v>
      </c>
      <c r="C26" s="109"/>
      <c r="D26" s="32">
        <f>+D24*D25</f>
        <v>0</v>
      </c>
      <c r="E26" s="23"/>
      <c r="H26" s="35"/>
      <c r="I26" s="34"/>
    </row>
    <row r="27" spans="1:10" ht="15" customHeight="1" x14ac:dyDescent="0.25">
      <c r="A27" s="31"/>
      <c r="B27" s="121" t="s">
        <v>13</v>
      </c>
      <c r="C27" s="122"/>
      <c r="D27" s="123"/>
      <c r="E27" s="23"/>
    </row>
    <row r="28" spans="1:10" x14ac:dyDescent="0.25">
      <c r="A28" s="31"/>
      <c r="B28" s="116" t="s">
        <v>5</v>
      </c>
      <c r="C28" s="109"/>
      <c r="D28" s="32">
        <f>IF(D21&gt;D26,+D20/1.0001,D22)</f>
        <v>0</v>
      </c>
      <c r="E28" s="33"/>
      <c r="F28" s="39"/>
      <c r="G28" s="40"/>
      <c r="H28" s="39"/>
    </row>
    <row r="29" spans="1:10" ht="15" customHeight="1" x14ac:dyDescent="0.25">
      <c r="A29" s="31"/>
      <c r="B29" s="116" t="s">
        <v>6</v>
      </c>
      <c r="C29" s="109"/>
      <c r="D29" s="32">
        <f>+D28*D25</f>
        <v>0</v>
      </c>
      <c r="E29" s="41" t="s">
        <v>25</v>
      </c>
    </row>
    <row r="30" spans="1:10" ht="15" customHeight="1" thickBot="1" x14ac:dyDescent="0.3">
      <c r="A30" s="31"/>
      <c r="B30" s="119" t="s">
        <v>10</v>
      </c>
      <c r="C30" s="120"/>
      <c r="D30" s="42">
        <f>+D28+D29</f>
        <v>0</v>
      </c>
      <c r="E30" s="41"/>
    </row>
    <row r="31" spans="1:10" ht="7.5" customHeight="1" x14ac:dyDescent="0.25">
      <c r="A31" s="31"/>
      <c r="B31" s="22"/>
      <c r="C31" s="22"/>
      <c r="D31" s="29"/>
      <c r="E31" s="43"/>
    </row>
    <row r="32" spans="1:10" ht="30" customHeight="1" x14ac:dyDescent="0.25">
      <c r="A32" s="31"/>
      <c r="B32" s="117" t="s">
        <v>59</v>
      </c>
      <c r="C32" s="117"/>
      <c r="D32" s="117"/>
      <c r="E32" s="118"/>
    </row>
    <row r="33" spans="1:5" ht="15" customHeight="1" x14ac:dyDescent="0.25">
      <c r="A33" s="31"/>
      <c r="B33" s="94" t="s">
        <v>60</v>
      </c>
      <c r="C33" s="94"/>
      <c r="D33" s="94"/>
      <c r="E33" s="95"/>
    </row>
    <row r="34" spans="1:5" x14ac:dyDescent="0.25">
      <c r="A34" s="31"/>
      <c r="B34" s="94"/>
      <c r="C34" s="94"/>
      <c r="D34" s="94"/>
      <c r="E34" s="95"/>
    </row>
    <row r="35" spans="1:5" ht="7.5" customHeight="1" x14ac:dyDescent="0.25">
      <c r="A35" s="31"/>
      <c r="B35" s="44"/>
      <c r="C35" s="44"/>
      <c r="D35" s="44"/>
      <c r="E35" s="45"/>
    </row>
    <row r="36" spans="1:5" ht="15" customHeight="1" thickBot="1" x14ac:dyDescent="0.3">
      <c r="A36" s="31"/>
      <c r="B36" s="133" t="s">
        <v>29</v>
      </c>
      <c r="C36" s="133"/>
      <c r="D36" s="133"/>
      <c r="E36" s="45"/>
    </row>
    <row r="37" spans="1:5" ht="15" customHeight="1" x14ac:dyDescent="0.25">
      <c r="A37" s="31"/>
      <c r="B37" s="130"/>
      <c r="C37" s="131"/>
      <c r="D37" s="132"/>
      <c r="E37" s="126" t="s">
        <v>26</v>
      </c>
    </row>
    <row r="38" spans="1:5" ht="30" customHeight="1" x14ac:dyDescent="0.25">
      <c r="A38" s="31"/>
      <c r="B38" s="134"/>
      <c r="C38" s="135"/>
      <c r="D38" s="136"/>
      <c r="E38" s="126"/>
    </row>
    <row r="39" spans="1:5" ht="15" customHeight="1" x14ac:dyDescent="0.25">
      <c r="A39" s="31"/>
      <c r="B39" s="46" t="s">
        <v>23</v>
      </c>
      <c r="C39" s="47" t="s">
        <v>22</v>
      </c>
      <c r="D39" s="6"/>
      <c r="E39" s="126"/>
    </row>
    <row r="40" spans="1:5" x14ac:dyDescent="0.25">
      <c r="A40" s="31"/>
      <c r="B40" s="46" t="s">
        <v>24</v>
      </c>
      <c r="C40" s="22" t="s">
        <v>15</v>
      </c>
      <c r="D40" s="2"/>
      <c r="E40" s="126"/>
    </row>
    <row r="41" spans="1:5" ht="16.5" thickBot="1" x14ac:dyDescent="0.3">
      <c r="A41" s="31"/>
      <c r="B41" s="48"/>
      <c r="C41" s="49" t="s">
        <v>16</v>
      </c>
      <c r="D41" s="50">
        <f>IF(AND(D30&gt;D39)*(D30&lt;D40),D30,D40)</f>
        <v>0</v>
      </c>
      <c r="E41" s="51"/>
    </row>
    <row r="42" spans="1:5" ht="7.5" customHeight="1" x14ac:dyDescent="0.25">
      <c r="A42" s="31"/>
      <c r="B42" s="52"/>
      <c r="C42" s="52"/>
      <c r="D42" s="53"/>
      <c r="E42" s="45"/>
    </row>
    <row r="43" spans="1:5" ht="15" customHeight="1" thickBot="1" x14ac:dyDescent="0.3">
      <c r="A43" s="31"/>
      <c r="B43" s="127" t="s">
        <v>27</v>
      </c>
      <c r="C43" s="127"/>
      <c r="D43" s="127"/>
      <c r="E43" s="45"/>
    </row>
    <row r="44" spans="1:5" ht="15" customHeight="1" x14ac:dyDescent="0.25">
      <c r="A44" s="31"/>
      <c r="B44" s="112" t="s">
        <v>18</v>
      </c>
      <c r="C44" s="113"/>
      <c r="D44" s="3"/>
      <c r="E44" s="45"/>
    </row>
    <row r="45" spans="1:5" ht="15" customHeight="1" x14ac:dyDescent="0.25">
      <c r="A45" s="31"/>
      <c r="B45" s="110" t="s">
        <v>30</v>
      </c>
      <c r="C45" s="111"/>
      <c r="D45" s="54" t="str">
        <f>IF(D44="","",D44+210)</f>
        <v/>
      </c>
      <c r="E45" s="45"/>
    </row>
    <row r="46" spans="1:5" ht="7.5" customHeight="1" x14ac:dyDescent="0.25">
      <c r="A46" s="31"/>
      <c r="B46" s="55"/>
      <c r="C46" s="56"/>
      <c r="D46" s="57"/>
      <c r="E46" s="45"/>
    </row>
    <row r="47" spans="1:5" ht="15" customHeight="1" x14ac:dyDescent="0.25">
      <c r="A47" s="31"/>
      <c r="B47" s="110" t="s">
        <v>21</v>
      </c>
      <c r="C47" s="111"/>
      <c r="D47" s="4"/>
      <c r="E47" s="45"/>
    </row>
    <row r="48" spans="1:5" ht="15" customHeight="1" x14ac:dyDescent="0.25">
      <c r="A48" s="31"/>
      <c r="B48" s="128" t="s">
        <v>31</v>
      </c>
      <c r="C48" s="129"/>
      <c r="D48" s="58" t="str">
        <f>IF(D47="","",MIN(30,D47+12))</f>
        <v/>
      </c>
      <c r="E48" s="45"/>
    </row>
    <row r="49" spans="1:5" ht="7.5" customHeight="1" x14ac:dyDescent="0.25">
      <c r="A49" s="31"/>
      <c r="B49" s="59"/>
      <c r="C49" s="60"/>
      <c r="D49" s="61"/>
      <c r="E49" s="45"/>
    </row>
    <row r="50" spans="1:5" ht="15" customHeight="1" x14ac:dyDescent="0.25">
      <c r="A50" s="31"/>
      <c r="B50" s="110" t="s">
        <v>39</v>
      </c>
      <c r="C50" s="111"/>
      <c r="D50" s="5"/>
      <c r="E50" s="89" t="s">
        <v>41</v>
      </c>
    </row>
    <row r="51" spans="1:5" ht="15" customHeight="1" thickBot="1" x14ac:dyDescent="0.3">
      <c r="A51" s="31"/>
      <c r="B51" s="114" t="s">
        <v>32</v>
      </c>
      <c r="C51" s="115"/>
      <c r="D51" s="62" t="str">
        <f>IF(D50="","",EDATE(D50,6))</f>
        <v/>
      </c>
      <c r="E51" s="89"/>
    </row>
    <row r="52" spans="1:5" ht="7.5" customHeight="1" x14ac:dyDescent="0.25">
      <c r="A52" s="31"/>
      <c r="B52" s="44"/>
      <c r="C52" s="44"/>
      <c r="D52" s="44"/>
      <c r="E52" s="45"/>
    </row>
    <row r="53" spans="1:5" s="64" customFormat="1" ht="15" customHeight="1" thickBot="1" x14ac:dyDescent="0.3">
      <c r="A53" s="63"/>
      <c r="B53" s="107" t="s">
        <v>42</v>
      </c>
      <c r="C53" s="107"/>
      <c r="D53" s="107"/>
      <c r="E53" s="108"/>
    </row>
    <row r="54" spans="1:5" s="64" customFormat="1" ht="15" customHeight="1" x14ac:dyDescent="0.25">
      <c r="A54" s="63"/>
      <c r="B54" s="104" t="s">
        <v>43</v>
      </c>
      <c r="C54" s="105"/>
      <c r="D54" s="106"/>
      <c r="E54" s="65"/>
    </row>
    <row r="55" spans="1:5" s="64" customFormat="1" ht="15" customHeight="1" x14ac:dyDescent="0.25">
      <c r="A55" s="63"/>
      <c r="B55" s="66"/>
      <c r="C55" s="67" t="s">
        <v>35</v>
      </c>
      <c r="D55" s="14"/>
      <c r="E55" s="65"/>
    </row>
    <row r="56" spans="1:5" s="64" customFormat="1" ht="15" customHeight="1" x14ac:dyDescent="0.25">
      <c r="A56" s="63"/>
      <c r="B56" s="66"/>
      <c r="C56" s="67" t="s">
        <v>47</v>
      </c>
      <c r="D56" s="14"/>
      <c r="E56" s="65"/>
    </row>
    <row r="57" spans="1:5" s="64" customFormat="1" ht="15" customHeight="1" x14ac:dyDescent="0.25">
      <c r="A57" s="63"/>
      <c r="B57" s="66"/>
      <c r="C57" s="67" t="s">
        <v>48</v>
      </c>
      <c r="D57" s="68">
        <f>SUM(D55+D56)</f>
        <v>0</v>
      </c>
      <c r="E57" s="65"/>
    </row>
    <row r="58" spans="1:5" s="64" customFormat="1" ht="15" customHeight="1" x14ac:dyDescent="0.25">
      <c r="A58" s="63"/>
      <c r="B58" s="66"/>
      <c r="C58" s="67" t="s">
        <v>34</v>
      </c>
      <c r="D58" s="14"/>
      <c r="E58" s="65"/>
    </row>
    <row r="59" spans="1:5" s="64" customFormat="1" ht="15" customHeight="1" x14ac:dyDescent="0.25">
      <c r="A59" s="63"/>
      <c r="B59" s="66"/>
      <c r="C59" s="67" t="s">
        <v>44</v>
      </c>
      <c r="D59" s="14"/>
      <c r="E59" s="65"/>
    </row>
    <row r="60" spans="1:5" s="64" customFormat="1" ht="15" customHeight="1" x14ac:dyDescent="0.25">
      <c r="A60" s="63"/>
      <c r="B60" s="66"/>
      <c r="C60" s="67" t="s">
        <v>45</v>
      </c>
      <c r="D60" s="68">
        <f>SUM(D58+D59)</f>
        <v>0</v>
      </c>
      <c r="E60" s="65"/>
    </row>
    <row r="61" spans="1:5" s="64" customFormat="1" ht="15" customHeight="1" x14ac:dyDescent="0.25">
      <c r="A61" s="63"/>
      <c r="B61" s="66"/>
      <c r="C61" s="69" t="s">
        <v>46</v>
      </c>
      <c r="D61" s="70">
        <f>SUM(D57-D60)</f>
        <v>0</v>
      </c>
      <c r="E61" s="65"/>
    </row>
    <row r="62" spans="1:5" s="64" customFormat="1" ht="7.5" customHeight="1" x14ac:dyDescent="0.25">
      <c r="A62" s="63"/>
      <c r="B62" s="66"/>
      <c r="C62" s="69"/>
      <c r="D62" s="71"/>
      <c r="E62" s="65"/>
    </row>
    <row r="63" spans="1:5" s="64" customFormat="1" ht="15" customHeight="1" x14ac:dyDescent="0.25">
      <c r="A63" s="63"/>
      <c r="B63" s="96" t="s">
        <v>33</v>
      </c>
      <c r="C63" s="97"/>
      <c r="D63" s="98"/>
      <c r="E63" s="65"/>
    </row>
    <row r="64" spans="1:5" s="64" customFormat="1" ht="7.5" customHeight="1" x14ac:dyDescent="0.25">
      <c r="A64" s="63"/>
      <c r="B64" s="72"/>
      <c r="C64" s="73"/>
      <c r="D64" s="74"/>
      <c r="E64" s="65"/>
    </row>
    <row r="65" spans="1:5" s="64" customFormat="1" ht="15" customHeight="1" x14ac:dyDescent="0.25">
      <c r="A65" s="63"/>
      <c r="B65" s="99" t="s">
        <v>52</v>
      </c>
      <c r="C65" s="100"/>
      <c r="D65" s="101"/>
      <c r="E65" s="65"/>
    </row>
    <row r="66" spans="1:5" s="64" customFormat="1" ht="15" customHeight="1" x14ac:dyDescent="0.25">
      <c r="A66" s="63"/>
      <c r="B66" s="72"/>
      <c r="C66" s="73" t="s">
        <v>62</v>
      </c>
      <c r="D66" s="15"/>
      <c r="E66" s="65"/>
    </row>
    <row r="67" spans="1:5" s="64" customFormat="1" ht="15" customHeight="1" x14ac:dyDescent="0.25">
      <c r="A67" s="63"/>
      <c r="B67" s="72"/>
      <c r="C67" s="73" t="s">
        <v>51</v>
      </c>
      <c r="D67" s="15"/>
      <c r="E67" s="65"/>
    </row>
    <row r="68" spans="1:5" s="64" customFormat="1" ht="15" customHeight="1" x14ac:dyDescent="0.25">
      <c r="A68" s="63"/>
      <c r="B68" s="72"/>
      <c r="C68" s="67" t="s">
        <v>35</v>
      </c>
      <c r="D68" s="7"/>
      <c r="E68" s="65"/>
    </row>
    <row r="69" spans="1:5" s="64" customFormat="1" ht="15" customHeight="1" x14ac:dyDescent="0.25">
      <c r="A69" s="63"/>
      <c r="B69" s="72"/>
      <c r="C69" s="73" t="s">
        <v>34</v>
      </c>
      <c r="D69" s="7"/>
      <c r="E69" s="65"/>
    </row>
    <row r="70" spans="1:5" s="64" customFormat="1" ht="15" customHeight="1" x14ac:dyDescent="0.25">
      <c r="A70" s="63"/>
      <c r="B70" s="72"/>
      <c r="C70" s="73" t="s">
        <v>49</v>
      </c>
      <c r="D70" s="85"/>
      <c r="E70" s="65"/>
    </row>
    <row r="71" spans="1:5" s="64" customFormat="1" ht="15" customHeight="1" thickBot="1" x14ac:dyDescent="0.3">
      <c r="A71" s="63"/>
      <c r="B71" s="75"/>
      <c r="C71" s="76" t="s">
        <v>50</v>
      </c>
      <c r="D71" s="86"/>
      <c r="E71" s="65"/>
    </row>
    <row r="72" spans="1:5" s="64" customFormat="1" ht="7.5" customHeight="1" x14ac:dyDescent="0.25">
      <c r="A72" s="63"/>
      <c r="B72" s="73"/>
      <c r="C72" s="73"/>
      <c r="D72" s="73"/>
      <c r="E72" s="65"/>
    </row>
    <row r="73" spans="1:5" s="64" customFormat="1" ht="15" customHeight="1" x14ac:dyDescent="0.25">
      <c r="A73" s="63"/>
      <c r="B73" s="102" t="s">
        <v>53</v>
      </c>
      <c r="C73" s="102"/>
      <c r="D73" s="102"/>
      <c r="E73" s="103"/>
    </row>
    <row r="74" spans="1:5" s="64" customFormat="1" ht="7.5" customHeight="1" x14ac:dyDescent="0.25">
      <c r="A74" s="63"/>
      <c r="B74" s="77"/>
      <c r="C74" s="78"/>
      <c r="D74" s="78"/>
      <c r="E74" s="79"/>
    </row>
    <row r="75" spans="1:5" ht="15" customHeight="1" x14ac:dyDescent="0.25">
      <c r="A75" s="31"/>
      <c r="B75" s="94" t="s">
        <v>54</v>
      </c>
      <c r="C75" s="94"/>
      <c r="D75" s="94"/>
      <c r="E75" s="95"/>
    </row>
    <row r="76" spans="1:5" ht="15" customHeight="1" x14ac:dyDescent="0.25">
      <c r="A76" s="31"/>
      <c r="B76" s="80"/>
      <c r="C76" s="90" t="s">
        <v>55</v>
      </c>
      <c r="D76" s="90"/>
      <c r="E76" s="91"/>
    </row>
    <row r="77" spans="1:5" ht="15" customHeight="1" x14ac:dyDescent="0.25">
      <c r="A77" s="31"/>
      <c r="B77" s="80"/>
      <c r="C77" s="92" t="s">
        <v>56</v>
      </c>
      <c r="D77" s="92"/>
      <c r="E77" s="93"/>
    </row>
    <row r="78" spans="1:5" ht="15" customHeight="1" x14ac:dyDescent="0.25">
      <c r="A78" s="31"/>
      <c r="B78" s="80"/>
      <c r="C78" s="92" t="s">
        <v>57</v>
      </c>
      <c r="D78" s="92"/>
      <c r="E78" s="93"/>
    </row>
    <row r="79" spans="1:5" ht="30" customHeight="1" x14ac:dyDescent="0.25">
      <c r="A79" s="31"/>
      <c r="B79" s="80"/>
      <c r="C79" s="92" t="s">
        <v>58</v>
      </c>
      <c r="D79" s="92"/>
      <c r="E79" s="93"/>
    </row>
    <row r="80" spans="1:5" ht="7.5" customHeight="1" x14ac:dyDescent="0.25">
      <c r="A80" s="31"/>
      <c r="B80" s="80"/>
      <c r="C80" s="80"/>
      <c r="D80" s="80"/>
      <c r="E80" s="81"/>
    </row>
    <row r="81" spans="1:5" ht="30" customHeight="1" x14ac:dyDescent="0.25">
      <c r="A81" s="31"/>
      <c r="B81" s="87" t="s">
        <v>61</v>
      </c>
      <c r="C81" s="87"/>
      <c r="D81" s="87"/>
      <c r="E81" s="88"/>
    </row>
    <row r="82" spans="1:5" ht="7.5" customHeight="1" thickBot="1" x14ac:dyDescent="0.3">
      <c r="A82" s="12"/>
      <c r="B82" s="13"/>
      <c r="C82" s="13"/>
      <c r="D82" s="82"/>
      <c r="E82" s="83"/>
    </row>
  </sheetData>
  <sheetProtection selectLockedCells="1"/>
  <customSheetViews>
    <customSheetView guid="{2D8072B3-6344-448C-82BD-D4E1CD7B4866}" showPageBreaks="1" showGridLines="0" showRowCol="0" printArea="1" view="pageLayout" showRuler="0">
      <selection activeCell="C14" sqref="C14"/>
      <pageMargins left="0" right="0" top="0" bottom="0" header="0" footer="0"/>
      <pageSetup scale="79" orientation="portrait" r:id="rId1"/>
    </customSheetView>
  </customSheetViews>
  <mergeCells count="50">
    <mergeCell ref="A1:E1"/>
    <mergeCell ref="B19:C19"/>
    <mergeCell ref="B20:C20"/>
    <mergeCell ref="B21:C21"/>
    <mergeCell ref="B22:C22"/>
    <mergeCell ref="B16:C16"/>
    <mergeCell ref="B12:C12"/>
    <mergeCell ref="B13:C13"/>
    <mergeCell ref="B14:C14"/>
    <mergeCell ref="B5:C5"/>
    <mergeCell ref="B6:C6"/>
    <mergeCell ref="B7:C7"/>
    <mergeCell ref="B8:C8"/>
    <mergeCell ref="B11:D11"/>
    <mergeCell ref="B18:D18"/>
    <mergeCell ref="B10:C10"/>
    <mergeCell ref="B43:D43"/>
    <mergeCell ref="B48:C48"/>
    <mergeCell ref="B37:D37"/>
    <mergeCell ref="B33:E34"/>
    <mergeCell ref="B36:D36"/>
    <mergeCell ref="B38:D38"/>
    <mergeCell ref="B9:C9"/>
    <mergeCell ref="B50:C50"/>
    <mergeCell ref="B44:C44"/>
    <mergeCell ref="B45:C45"/>
    <mergeCell ref="B51:C51"/>
    <mergeCell ref="B47:C47"/>
    <mergeCell ref="B28:C28"/>
    <mergeCell ref="B32:E32"/>
    <mergeCell ref="B29:C29"/>
    <mergeCell ref="B30:C30"/>
    <mergeCell ref="B27:D27"/>
    <mergeCell ref="B23:C23"/>
    <mergeCell ref="B24:C24"/>
    <mergeCell ref="B25:C25"/>
    <mergeCell ref="B26:C26"/>
    <mergeCell ref="E37:E40"/>
    <mergeCell ref="B81:E81"/>
    <mergeCell ref="E50:E51"/>
    <mergeCell ref="C76:E76"/>
    <mergeCell ref="C77:E77"/>
    <mergeCell ref="C78:E78"/>
    <mergeCell ref="C79:E79"/>
    <mergeCell ref="B75:E75"/>
    <mergeCell ref="B63:D63"/>
    <mergeCell ref="B65:D65"/>
    <mergeCell ref="B73:E73"/>
    <mergeCell ref="B54:D54"/>
    <mergeCell ref="B53:E53"/>
  </mergeCells>
  <conditionalFormatting sqref="D7">
    <cfRule type="cellIs" dxfId="14" priority="26" operator="greaterThan">
      <formula>$D$6</formula>
    </cfRule>
  </conditionalFormatting>
  <conditionalFormatting sqref="D70:D71">
    <cfRule type="cellIs" dxfId="13" priority="7" operator="lessThanOrEqual">
      <formula>0.02</formula>
    </cfRule>
    <cfRule type="cellIs" dxfId="12" priority="18" operator="between">
      <formula>2.01%</formula>
      <formula>0.0899</formula>
    </cfRule>
  </conditionalFormatting>
  <conditionalFormatting sqref="D30">
    <cfRule type="cellIs" dxfId="11" priority="16" operator="greaterThan">
      <formula>271050</formula>
    </cfRule>
    <cfRule type="cellIs" dxfId="10" priority="17" operator="lessThanOrEqual">
      <formula>271050</formula>
    </cfRule>
  </conditionalFormatting>
  <conditionalFormatting sqref="D45">
    <cfRule type="cellIs" dxfId="9" priority="15" operator="lessThanOrEqual">
      <formula>D8</formula>
    </cfRule>
  </conditionalFormatting>
  <conditionalFormatting sqref="D10">
    <cfRule type="cellIs" dxfId="8" priority="14" operator="lessThanOrEqual">
      <formula>D1048543</formula>
    </cfRule>
  </conditionalFormatting>
  <conditionalFormatting sqref="D48">
    <cfRule type="cellIs" dxfId="7" priority="11" operator="lessThanOrEqual">
      <formula>$D$10</formula>
    </cfRule>
  </conditionalFormatting>
  <conditionalFormatting sqref="D51">
    <cfRule type="cellIs" dxfId="6" priority="10" operator="lessThanOrEqual">
      <formula>D8</formula>
    </cfRule>
  </conditionalFormatting>
  <conditionalFormatting sqref="D67">
    <cfRule type="cellIs" dxfId="5" priority="5" operator="greaterThanOrEqual">
      <formula>$D$66</formula>
    </cfRule>
    <cfRule type="cellIs" dxfId="4" priority="6" operator="lessThan">
      <formula>$D$66</formula>
    </cfRule>
  </conditionalFormatting>
  <conditionalFormatting sqref="D69">
    <cfRule type="cellIs" dxfId="3" priority="3" operator="greaterThanOrEqual">
      <formula>$D$68</formula>
    </cfRule>
    <cfRule type="cellIs" dxfId="2" priority="4" operator="lessThan">
      <formula>$D$68</formula>
    </cfRule>
  </conditionalFormatting>
  <conditionalFormatting sqref="D71">
    <cfRule type="cellIs" dxfId="1" priority="1" operator="greaterThan">
      <formula>SUM($D$70+50)</formula>
    </cfRule>
    <cfRule type="cellIs" dxfId="0" priority="2" operator="between">
      <formula>$D$70</formula>
      <formula>SUM($D$70+50)</formula>
    </cfRule>
  </conditionalFormatting>
  <dataValidations count="1">
    <dataValidation type="date" operator="greaterThanOrEqual" allowBlank="1" showInputMessage="1" showErrorMessage="1" error="Case date must be greater than or equaul to 4/18/11" sqref="D8" xr:uid="{00000000-0002-0000-0000-000000000000}">
      <formula1>40651</formula1>
    </dataValidation>
  </dataValidations>
  <hyperlinks>
    <hyperlink ref="C39" r:id="rId2" xr:uid="{00000000-0004-0000-0000-000000000000}"/>
  </hyperlinks>
  <printOptions horizontalCentered="1" verticalCentered="1"/>
  <pageMargins left="0" right="0" top="0" bottom="0" header="0" footer="0"/>
  <pageSetup scale="6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4000.1 Streamline Worksheet</vt:lpstr>
      <vt:lpstr>'4000.1 Streamline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Carr</dc:creator>
  <cp:lastModifiedBy>Alfredo Castorena</cp:lastModifiedBy>
  <cp:lastPrinted>2019-11-20T17:43:47Z</cp:lastPrinted>
  <dcterms:created xsi:type="dcterms:W3CDTF">2010-11-17T16:06:06Z</dcterms:created>
  <dcterms:modified xsi:type="dcterms:W3CDTF">2020-01-28T02:24:49Z</dcterms:modified>
</cp:coreProperties>
</file>